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<sst xmlns="http://schemas.openxmlformats.org/spreadsheetml/2006/main" count="32" uniqueCount="31">
  <si>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BILAGA 1</t>
  </si>
  <si>
    <t>Målanalys 2004-2010 utifrån svenska sektionens Handlingplan</t>
  </si>
  <si>
    <t>60 000 medlemmar &amp; 10% avhopp</t>
  </si>
  <si>
    <t>Antal medlemmar</t>
  </si>
  <si>
    <t>Avhopps %</t>
  </si>
  <si>
    <t>Antal avhopp</t>
  </si>
  <si>
    <t>Nya medlemmar</t>
  </si>
  <si>
    <t>70 % på AG</t>
  </si>
  <si>
    <t>% på autogiro</t>
  </si>
  <si>
    <t>Antal på ag</t>
  </si>
  <si>
    <t>Snittgåva/AG</t>
  </si>
  <si>
    <t>Intäkt via AG/mån</t>
  </si>
  <si>
    <t>Intäkt via AG/år</t>
  </si>
  <si>
    <t>Intäkter (70% på AG)</t>
  </si>
  <si>
    <t>AG intäkter</t>
  </si>
  <si>
    <t>IK intäkter hel</t>
  </si>
  <si>
    <t>IK intäkter del</t>
  </si>
  <si>
    <t>Totalt</t>
  </si>
  <si>
    <t>IK intäkter (70% på AG)</t>
  </si>
  <si>
    <t>Hel</t>
  </si>
  <si>
    <t>Del</t>
  </si>
  <si>
    <t>Total</t>
  </si>
  <si>
    <t>Målet öka 3% årligen</t>
  </si>
  <si>
    <t>Intäkter</t>
  </si>
  <si>
    <t>Schablonbudget för 2010</t>
  </si>
  <si>
    <t>AG+IK</t>
  </si>
  <si>
    <t>Grupper</t>
  </si>
  <si>
    <t>Motsvarar 12% av 40 miljoner</t>
  </si>
  <si>
    <t>Övrig insamling</t>
  </si>
  <si>
    <t>Företag</t>
  </si>
  <si>
    <t>Testamente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</si>
</sst>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5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3" fontId="1" fillId="0" borderId="2" xfId="19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4" fillId="0" borderId="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1">
      <selection activeCell="A6" sqref="A6"/>
    </sheetView>
  </sheetViews>
  <sheetFormatPr defaultColWidth="9.140625" defaultRowHeight="12.75"/>
  <cols>
    <col min="1" max="1" width="26.421875" style="0" customWidth="1"/>
    <col min="2" max="2" width="11.57421875" style="0" bestFit="1" customWidth="1"/>
    <col min="3" max="3" width="11.421875" style="0" customWidth="1"/>
    <col min="4" max="7" width="11.57421875" style="0" bestFit="1" customWidth="1"/>
    <col min="8" max="8" width="12.7109375" style="0" bestFit="1" customWidth="1"/>
  </cols>
  <sheetData>
    <row r="1" spans="1:8" ht="12.75">
      <c r="A1" s="1"/>
      <c r="B1" s="1"/>
      <c r="C1" s="1"/>
      <c r="D1" s="1"/>
      <c r="E1" s="1"/>
      <c r="F1" s="1"/>
      <c r="G1" s="1"/>
      <c r="H1" s="2" t="s">
        <v>0</v>
      </c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5">
      <c r="A3" s="3" t="s">
        <v>1</v>
      </c>
      <c r="B3" s="1"/>
      <c r="C3" s="1"/>
      <c r="D3" s="1"/>
      <c r="E3" s="1"/>
      <c r="F3" s="1"/>
      <c r="G3" s="1"/>
      <c r="H3" s="1"/>
    </row>
    <row r="4" spans="1:8" ht="15">
      <c r="A4" s="4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5" t="s">
        <v>2</v>
      </c>
      <c r="B6" s="1"/>
      <c r="C6" s="1"/>
      <c r="D6" s="1"/>
      <c r="E6" s="1"/>
      <c r="F6" s="1"/>
      <c r="G6" s="1"/>
      <c r="H6" s="1"/>
    </row>
    <row r="7" spans="1:8" ht="12.75">
      <c r="A7" s="6"/>
      <c r="B7" s="7">
        <v>2004</v>
      </c>
      <c r="C7" s="7">
        <v>2005</v>
      </c>
      <c r="D7" s="7">
        <v>2006</v>
      </c>
      <c r="E7" s="7">
        <v>2007</v>
      </c>
      <c r="F7" s="7">
        <v>2008</v>
      </c>
      <c r="G7" s="7">
        <v>2009</v>
      </c>
      <c r="H7" s="7">
        <v>2010</v>
      </c>
    </row>
    <row r="8" spans="1:8" ht="12.75">
      <c r="A8" s="7" t="s">
        <v>3</v>
      </c>
      <c r="B8" s="8">
        <v>57000</v>
      </c>
      <c r="C8" s="8">
        <v>57500</v>
      </c>
      <c r="D8" s="8">
        <v>58000</v>
      </c>
      <c r="E8" s="8">
        <v>58500</v>
      </c>
      <c r="F8" s="8">
        <v>59000</v>
      </c>
      <c r="G8" s="8">
        <v>59500</v>
      </c>
      <c r="H8" s="8">
        <v>60000</v>
      </c>
    </row>
    <row r="9" spans="1:8" ht="12.75">
      <c r="A9" s="7" t="s">
        <v>4</v>
      </c>
      <c r="B9" s="9">
        <v>13</v>
      </c>
      <c r="C9" s="10">
        <v>13</v>
      </c>
      <c r="D9" s="10">
        <v>12.5</v>
      </c>
      <c r="E9" s="10">
        <v>12.5</v>
      </c>
      <c r="F9" s="10">
        <v>11</v>
      </c>
      <c r="G9" s="10">
        <v>10.5</v>
      </c>
      <c r="H9" s="10">
        <v>10</v>
      </c>
    </row>
    <row r="10" spans="1:8" ht="12.75">
      <c r="A10" s="7" t="s">
        <v>5</v>
      </c>
      <c r="B10" s="11">
        <v>7410</v>
      </c>
      <c r="C10" s="8">
        <v>7187</v>
      </c>
      <c r="D10" s="8">
        <v>6960</v>
      </c>
      <c r="E10" s="8">
        <v>6727</v>
      </c>
      <c r="F10" s="8">
        <v>6490</v>
      </c>
      <c r="G10" s="8">
        <v>6247</v>
      </c>
      <c r="H10" s="8">
        <v>6000</v>
      </c>
    </row>
    <row r="11" spans="1:8" ht="12.75">
      <c r="A11" s="7" t="s">
        <v>6</v>
      </c>
      <c r="B11" s="8">
        <v>7410</v>
      </c>
      <c r="C11" s="8">
        <v>7687</v>
      </c>
      <c r="D11" s="8">
        <v>7460</v>
      </c>
      <c r="E11" s="8">
        <v>7227</v>
      </c>
      <c r="F11" s="8">
        <v>6990</v>
      </c>
      <c r="G11" s="8">
        <v>6747</v>
      </c>
      <c r="H11" s="8">
        <v>6500</v>
      </c>
    </row>
    <row r="12" spans="1:8" ht="12.75">
      <c r="A12" s="1"/>
      <c r="B12" s="12"/>
      <c r="C12" s="12"/>
      <c r="D12" s="12"/>
      <c r="E12" s="12"/>
      <c r="F12" s="12"/>
      <c r="G12" s="12"/>
      <c r="H12" s="12"/>
    </row>
    <row r="13" spans="1:8" ht="12.75">
      <c r="A13" s="5" t="s">
        <v>7</v>
      </c>
      <c r="B13" s="1"/>
      <c r="C13" s="1"/>
      <c r="D13" s="1"/>
      <c r="E13" s="1"/>
      <c r="F13" s="1"/>
      <c r="G13" s="1"/>
      <c r="H13" s="1"/>
    </row>
    <row r="14" spans="1:8" ht="12.75">
      <c r="A14" s="6"/>
      <c r="B14" s="13">
        <v>2004</v>
      </c>
      <c r="C14" s="7">
        <v>2005</v>
      </c>
      <c r="D14" s="7">
        <v>2006</v>
      </c>
      <c r="E14" s="7">
        <v>2007</v>
      </c>
      <c r="F14" s="7">
        <v>2008</v>
      </c>
      <c r="G14" s="7">
        <v>2009</v>
      </c>
      <c r="H14" s="7">
        <v>2010</v>
      </c>
    </row>
    <row r="15" spans="1:8" ht="12.75">
      <c r="A15" s="14" t="s">
        <v>3</v>
      </c>
      <c r="B15" s="8">
        <v>57000</v>
      </c>
      <c r="C15" s="8">
        <v>57500</v>
      </c>
      <c r="D15" s="8">
        <v>58000</v>
      </c>
      <c r="E15" s="8">
        <v>58500</v>
      </c>
      <c r="F15" s="8">
        <v>59000</v>
      </c>
      <c r="G15" s="8">
        <v>59500</v>
      </c>
      <c r="H15" s="8">
        <v>60000</v>
      </c>
    </row>
    <row r="16" spans="1:8" ht="12.75">
      <c r="A16" s="7" t="s">
        <v>8</v>
      </c>
      <c r="B16" s="7">
        <v>35</v>
      </c>
      <c r="C16" s="7">
        <v>41</v>
      </c>
      <c r="D16" s="7">
        <v>46</v>
      </c>
      <c r="E16" s="7">
        <v>52</v>
      </c>
      <c r="F16" s="7">
        <v>58</v>
      </c>
      <c r="G16" s="7">
        <v>63</v>
      </c>
      <c r="H16" s="7">
        <v>70</v>
      </c>
    </row>
    <row r="17" spans="1:8" ht="12.75">
      <c r="A17" s="7" t="s">
        <v>9</v>
      </c>
      <c r="B17" s="8">
        <f>B15*35%</f>
        <v>19950</v>
      </c>
      <c r="C17" s="8">
        <f aca="true" t="shared" si="0" ref="C17:H17">C15*C16%</f>
        <v>23575</v>
      </c>
      <c r="D17" s="8">
        <f t="shared" si="0"/>
        <v>26680</v>
      </c>
      <c r="E17" s="8">
        <f t="shared" si="0"/>
        <v>30420</v>
      </c>
      <c r="F17" s="8">
        <f t="shared" si="0"/>
        <v>34220</v>
      </c>
      <c r="G17" s="8">
        <f t="shared" si="0"/>
        <v>37485</v>
      </c>
      <c r="H17" s="8">
        <f t="shared" si="0"/>
        <v>42000</v>
      </c>
    </row>
    <row r="18" spans="1:8" ht="12.75">
      <c r="A18" s="7" t="s">
        <v>10</v>
      </c>
      <c r="B18" s="7">
        <v>58</v>
      </c>
      <c r="C18" s="7">
        <v>58</v>
      </c>
      <c r="D18" s="7">
        <v>59</v>
      </c>
      <c r="E18" s="7">
        <v>60</v>
      </c>
      <c r="F18" s="7">
        <v>61</v>
      </c>
      <c r="G18" s="7">
        <v>61</v>
      </c>
      <c r="H18" s="7">
        <v>62</v>
      </c>
    </row>
    <row r="19" spans="1:8" ht="12.75">
      <c r="A19" s="7" t="s">
        <v>11</v>
      </c>
      <c r="B19" s="8">
        <f aca="true" t="shared" si="1" ref="B19:H19">B17*B18</f>
        <v>1157100</v>
      </c>
      <c r="C19" s="8">
        <f t="shared" si="1"/>
        <v>1367350</v>
      </c>
      <c r="D19" s="8">
        <f t="shared" si="1"/>
        <v>1574120</v>
      </c>
      <c r="E19" s="8">
        <f t="shared" si="1"/>
        <v>1825200</v>
      </c>
      <c r="F19" s="8">
        <f t="shared" si="1"/>
        <v>2087420</v>
      </c>
      <c r="G19" s="8">
        <f t="shared" si="1"/>
        <v>2286585</v>
      </c>
      <c r="H19" s="8">
        <f t="shared" si="1"/>
        <v>2604000</v>
      </c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7" t="s">
        <v>12</v>
      </c>
      <c r="B21" s="8">
        <f aca="true" t="shared" si="2" ref="B21:H21">B19*12</f>
        <v>13885200</v>
      </c>
      <c r="C21" s="8">
        <f t="shared" si="2"/>
        <v>16408200</v>
      </c>
      <c r="D21" s="8">
        <f t="shared" si="2"/>
        <v>18889440</v>
      </c>
      <c r="E21" s="8">
        <f t="shared" si="2"/>
        <v>21902400</v>
      </c>
      <c r="F21" s="8">
        <f t="shared" si="2"/>
        <v>25049040</v>
      </c>
      <c r="G21" s="8">
        <f t="shared" si="2"/>
        <v>27439020</v>
      </c>
      <c r="H21" s="8">
        <f t="shared" si="2"/>
        <v>31248000</v>
      </c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5" t="s">
        <v>13</v>
      </c>
      <c r="B23" s="1"/>
      <c r="C23" s="1"/>
      <c r="D23" s="1"/>
      <c r="E23" s="1"/>
      <c r="F23" s="1"/>
      <c r="G23" s="1"/>
      <c r="H23" s="1"/>
    </row>
    <row r="24" spans="1:8" ht="12.75">
      <c r="A24" s="6"/>
      <c r="B24" s="7">
        <v>2004</v>
      </c>
      <c r="C24" s="7">
        <v>2005</v>
      </c>
      <c r="D24" s="7">
        <v>2006</v>
      </c>
      <c r="E24" s="7">
        <v>2007</v>
      </c>
      <c r="F24" s="7">
        <v>2008</v>
      </c>
      <c r="G24" s="7">
        <v>2009</v>
      </c>
      <c r="H24" s="7">
        <v>2010</v>
      </c>
    </row>
    <row r="25" spans="1:8" ht="12.75">
      <c r="A25" s="7" t="s">
        <v>14</v>
      </c>
      <c r="B25" s="8">
        <f aca="true" t="shared" si="3" ref="B25:H25">B21</f>
        <v>13885200</v>
      </c>
      <c r="C25" s="8">
        <f t="shared" si="3"/>
        <v>16408200</v>
      </c>
      <c r="D25" s="8">
        <f t="shared" si="3"/>
        <v>18889440</v>
      </c>
      <c r="E25" s="8">
        <f t="shared" si="3"/>
        <v>21902400</v>
      </c>
      <c r="F25" s="8">
        <f t="shared" si="3"/>
        <v>25049040</v>
      </c>
      <c r="G25" s="8">
        <f t="shared" si="3"/>
        <v>27439020</v>
      </c>
      <c r="H25" s="8">
        <f t="shared" si="3"/>
        <v>31248000</v>
      </c>
    </row>
    <row r="26" spans="1:8" ht="12.75">
      <c r="A26" s="7" t="s">
        <v>15</v>
      </c>
      <c r="B26" s="8">
        <f aca="true" t="shared" si="4" ref="B26:H26">B32*240</f>
        <v>5335200</v>
      </c>
      <c r="C26" s="8">
        <f t="shared" si="4"/>
        <v>4071000</v>
      </c>
      <c r="D26" s="8">
        <f t="shared" si="4"/>
        <v>3758400</v>
      </c>
      <c r="E26" s="8">
        <f t="shared" si="4"/>
        <v>3369600</v>
      </c>
      <c r="F26" s="8">
        <f t="shared" si="4"/>
        <v>2973600</v>
      </c>
      <c r="G26" s="8">
        <f t="shared" si="4"/>
        <v>2641800</v>
      </c>
      <c r="H26" s="8">
        <f t="shared" si="4"/>
        <v>2160000</v>
      </c>
    </row>
    <row r="27" spans="1:8" ht="12.75">
      <c r="A27" s="7" t="s">
        <v>16</v>
      </c>
      <c r="B27" s="8">
        <f>B33*160</f>
        <v>2371200</v>
      </c>
      <c r="C27" s="8">
        <f aca="true" t="shared" si="5" ref="C27:H27">C33*160</f>
        <v>2714000</v>
      </c>
      <c r="D27" s="8">
        <f t="shared" si="5"/>
        <v>2505600</v>
      </c>
      <c r="E27" s="8">
        <f t="shared" si="5"/>
        <v>2246400</v>
      </c>
      <c r="F27" s="8">
        <f t="shared" si="5"/>
        <v>1982400</v>
      </c>
      <c r="G27" s="8">
        <f t="shared" si="5"/>
        <v>1761200</v>
      </c>
      <c r="H27" s="8">
        <f t="shared" si="5"/>
        <v>1440000</v>
      </c>
    </row>
    <row r="28" spans="1:8" ht="12.75">
      <c r="A28" s="7" t="s">
        <v>17</v>
      </c>
      <c r="B28" s="8">
        <f aca="true" t="shared" si="6" ref="B28:H28">SUM(B25:B27)</f>
        <v>21591600</v>
      </c>
      <c r="C28" s="8">
        <f t="shared" si="6"/>
        <v>23193200</v>
      </c>
      <c r="D28" s="8">
        <f t="shared" si="6"/>
        <v>25153440</v>
      </c>
      <c r="E28" s="8">
        <f t="shared" si="6"/>
        <v>27518400</v>
      </c>
      <c r="F28" s="8">
        <f t="shared" si="6"/>
        <v>30005040</v>
      </c>
      <c r="G28" s="8">
        <f t="shared" si="6"/>
        <v>31842020</v>
      </c>
      <c r="H28" s="15">
        <f t="shared" si="6"/>
        <v>34848000</v>
      </c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5" t="s">
        <v>18</v>
      </c>
      <c r="B30" s="1"/>
      <c r="C30" s="1"/>
      <c r="D30" s="1"/>
      <c r="E30" s="1"/>
      <c r="F30" s="1"/>
      <c r="G30" s="1"/>
      <c r="H30" s="1"/>
    </row>
    <row r="31" spans="1:8" ht="12.75">
      <c r="A31" s="6"/>
      <c r="B31" s="7">
        <v>2004</v>
      </c>
      <c r="C31" s="7">
        <v>2005</v>
      </c>
      <c r="D31" s="7">
        <v>2006</v>
      </c>
      <c r="E31" s="7">
        <v>2007</v>
      </c>
      <c r="F31" s="7">
        <v>2008</v>
      </c>
      <c r="G31" s="7">
        <v>2009</v>
      </c>
      <c r="H31" s="7">
        <v>2010</v>
      </c>
    </row>
    <row r="32" spans="1:8" ht="12.75">
      <c r="A32" s="7" t="s">
        <v>19</v>
      </c>
      <c r="B32" s="8">
        <f>B34*60%</f>
        <v>22230</v>
      </c>
      <c r="C32" s="8">
        <f aca="true" t="shared" si="7" ref="C32:H32">C34*50%</f>
        <v>16962.5</v>
      </c>
      <c r="D32" s="8">
        <f t="shared" si="7"/>
        <v>15660</v>
      </c>
      <c r="E32" s="8">
        <f t="shared" si="7"/>
        <v>14040</v>
      </c>
      <c r="F32" s="8">
        <f t="shared" si="7"/>
        <v>12390</v>
      </c>
      <c r="G32" s="8">
        <f t="shared" si="7"/>
        <v>11007.5</v>
      </c>
      <c r="H32" s="8">
        <f t="shared" si="7"/>
        <v>9000</v>
      </c>
    </row>
    <row r="33" spans="1:8" ht="12.75">
      <c r="A33" s="7" t="s">
        <v>20</v>
      </c>
      <c r="B33" s="8">
        <f>B34*40%</f>
        <v>14820</v>
      </c>
      <c r="C33" s="8">
        <f aca="true" t="shared" si="8" ref="C33:H33">C34*50%</f>
        <v>16962.5</v>
      </c>
      <c r="D33" s="8">
        <f t="shared" si="8"/>
        <v>15660</v>
      </c>
      <c r="E33" s="8">
        <f t="shared" si="8"/>
        <v>14040</v>
      </c>
      <c r="F33" s="8">
        <f t="shared" si="8"/>
        <v>12390</v>
      </c>
      <c r="G33" s="8">
        <f t="shared" si="8"/>
        <v>11007.5</v>
      </c>
      <c r="H33" s="8">
        <f t="shared" si="8"/>
        <v>9000</v>
      </c>
    </row>
    <row r="34" spans="1:8" ht="12.75">
      <c r="A34" s="7" t="s">
        <v>21</v>
      </c>
      <c r="B34" s="8">
        <f aca="true" t="shared" si="9" ref="B34:H34">B15-B17</f>
        <v>37050</v>
      </c>
      <c r="C34" s="8">
        <f t="shared" si="9"/>
        <v>33925</v>
      </c>
      <c r="D34" s="8">
        <f t="shared" si="9"/>
        <v>31320</v>
      </c>
      <c r="E34" s="8">
        <f t="shared" si="9"/>
        <v>28080</v>
      </c>
      <c r="F34" s="8">
        <f t="shared" si="9"/>
        <v>24780</v>
      </c>
      <c r="G34" s="8">
        <f t="shared" si="9"/>
        <v>22015</v>
      </c>
      <c r="H34" s="8">
        <f t="shared" si="9"/>
        <v>18000</v>
      </c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5" t="s">
        <v>22</v>
      </c>
      <c r="B36" s="1"/>
      <c r="C36" s="1"/>
      <c r="D36" s="1"/>
      <c r="E36" s="1"/>
      <c r="F36" s="1"/>
      <c r="G36" s="1"/>
      <c r="H36" s="1"/>
    </row>
    <row r="37" spans="1:8" ht="12.75">
      <c r="A37" s="6"/>
      <c r="B37" s="7">
        <v>2004</v>
      </c>
      <c r="C37" s="7">
        <v>2005</v>
      </c>
      <c r="D37" s="7">
        <v>2006</v>
      </c>
      <c r="E37" s="7">
        <v>2007</v>
      </c>
      <c r="F37" s="7">
        <v>2008</v>
      </c>
      <c r="G37" s="7">
        <v>2009</v>
      </c>
      <c r="H37" s="7">
        <v>2010</v>
      </c>
    </row>
    <row r="38" spans="1:8" ht="12.75">
      <c r="A38" s="7" t="s">
        <v>23</v>
      </c>
      <c r="B38" s="8">
        <v>33000000</v>
      </c>
      <c r="C38" s="8">
        <f>B38*1.033</f>
        <v>34089000</v>
      </c>
      <c r="D38" s="8">
        <f>C38*1.033</f>
        <v>35213937</v>
      </c>
      <c r="E38" s="8">
        <f>D38*1.033</f>
        <v>36375996.921</v>
      </c>
      <c r="F38" s="8">
        <f>E38*1.033</f>
        <v>37576404.819392994</v>
      </c>
      <c r="G38" s="8">
        <f>F38*1.033</f>
        <v>38816426.17843296</v>
      </c>
      <c r="H38" s="8">
        <f>G38*1.033</f>
        <v>40097368.24232124</v>
      </c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 t="s">
        <v>24</v>
      </c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7" t="s">
        <v>25</v>
      </c>
      <c r="B44" s="8">
        <v>34848000</v>
      </c>
      <c r="C44" s="1"/>
      <c r="D44" s="1"/>
      <c r="E44" s="1"/>
      <c r="F44" s="1"/>
      <c r="G44" s="1"/>
      <c r="H44" s="1"/>
    </row>
    <row r="45" spans="1:8" ht="12.75">
      <c r="A45" s="7" t="s">
        <v>26</v>
      </c>
      <c r="B45" s="8">
        <f>40000000*12%</f>
        <v>4800000</v>
      </c>
      <c r="C45" s="16" t="s">
        <v>27</v>
      </c>
      <c r="D45" s="1"/>
      <c r="E45" s="1"/>
      <c r="F45" s="1"/>
      <c r="G45" s="1"/>
      <c r="H45" s="1"/>
    </row>
    <row r="46" spans="1:8" ht="12.75">
      <c r="A46" s="7" t="s">
        <v>28</v>
      </c>
      <c r="B46" s="8">
        <v>3000000</v>
      </c>
      <c r="C46" s="1"/>
      <c r="D46" s="1"/>
      <c r="E46" s="1"/>
      <c r="F46" s="1"/>
      <c r="G46" s="1"/>
      <c r="H46" s="1"/>
    </row>
    <row r="47" spans="1:8" ht="12.75">
      <c r="A47" s="7" t="s">
        <v>29</v>
      </c>
      <c r="B47" s="8">
        <v>1000000</v>
      </c>
      <c r="C47" s="1"/>
      <c r="D47" s="1"/>
      <c r="E47" s="1"/>
      <c r="F47" s="1"/>
      <c r="G47" s="1"/>
      <c r="H47" s="1"/>
    </row>
    <row r="48" spans="1:8" ht="12.75">
      <c r="A48" s="17" t="s">
        <v>30</v>
      </c>
      <c r="B48" s="8">
        <v>1000000</v>
      </c>
      <c r="C48" s="1"/>
      <c r="D48" s="1"/>
      <c r="E48" s="1"/>
      <c r="F48" s="1"/>
      <c r="G48" s="1"/>
      <c r="H48" s="1"/>
    </row>
    <row r="49" spans="1:8" ht="12.75">
      <c r="A49" s="18"/>
      <c r="B49" s="19">
        <f>SUM(B44:B48)</f>
        <v>44648000</v>
      </c>
      <c r="C49" s="1"/>
      <c r="D49" s="1"/>
      <c r="E49" s="1"/>
      <c r="F49" s="1"/>
      <c r="G49" s="1"/>
      <c r="H49" s="1"/>
    </row>
    <row r="50" spans="1:8" ht="12.75">
      <c r="A50" s="20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</sheetData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Amnesty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Datoransvarig</dc:creator>
  <cp:keywords/>
  <dc:description/>
  <cp:lastModifiedBy>Datoransvarig</cp:lastModifiedBy>
  <cp:lastPrinted>2004-10-04T10:52:36Z</cp:lastPrinted>
  <dcterms:created xsi:type="dcterms:W3CDTF">2004-10-04T10:47:57Z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